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34" i="1" l="1"/>
  <c r="D32" i="1" l="1"/>
  <c r="C32" i="1"/>
  <c r="F32" i="1" s="1"/>
  <c r="D31" i="1"/>
  <c r="C31" i="1"/>
  <c r="F31" i="1" s="1"/>
  <c r="A31" i="1"/>
  <c r="D30" i="1"/>
  <c r="C30" i="1"/>
  <c r="F30" i="1" s="1"/>
  <c r="A30" i="1"/>
  <c r="D29" i="1"/>
  <c r="C29" i="1"/>
  <c r="A29" i="1"/>
  <c r="H28" i="1"/>
  <c r="D28" i="1"/>
  <c r="C28" i="1"/>
  <c r="A28" i="1"/>
  <c r="D27" i="1"/>
  <c r="C27" i="1"/>
  <c r="A27" i="1"/>
  <c r="D26" i="1"/>
  <c r="C26" i="1"/>
  <c r="A26" i="1"/>
  <c r="D25" i="1"/>
  <c r="C25" i="1"/>
  <c r="A25" i="1"/>
  <c r="D24" i="1"/>
  <c r="C24" i="1"/>
  <c r="F24" i="1" s="1"/>
  <c r="A24" i="1"/>
  <c r="D23" i="1"/>
  <c r="C23" i="1"/>
  <c r="F23" i="1" s="1"/>
  <c r="A23" i="1"/>
  <c r="D22" i="1"/>
  <c r="C22" i="1"/>
  <c r="A22" i="1"/>
  <c r="D21" i="1"/>
  <c r="C21" i="1"/>
  <c r="F21" i="1" s="1"/>
  <c r="A21" i="1"/>
  <c r="C20" i="1"/>
  <c r="F20" i="1" s="1"/>
  <c r="D19" i="1"/>
  <c r="C19" i="1"/>
  <c r="A19" i="1"/>
  <c r="D18" i="1"/>
  <c r="C18" i="1"/>
  <c r="D17" i="1"/>
  <c r="C17" i="1"/>
  <c r="F17" i="1" s="1"/>
  <c r="A17" i="1"/>
  <c r="D16" i="1"/>
  <c r="C16" i="1"/>
  <c r="F16" i="1" s="1"/>
  <c r="A16" i="1"/>
  <c r="A14" i="1"/>
  <c r="H11" i="1"/>
  <c r="A11" i="1"/>
  <c r="D10" i="1"/>
  <c r="C10" i="1"/>
  <c r="F10" i="1" s="1"/>
  <c r="D9" i="1"/>
  <c r="C9" i="1"/>
  <c r="F9" i="1" s="1"/>
  <c r="A9" i="1"/>
  <c r="D8" i="1"/>
  <c r="C8" i="1"/>
  <c r="F8" i="1" s="1"/>
  <c r="A8" i="1"/>
  <c r="D7" i="1"/>
  <c r="C7" i="1"/>
  <c r="F7" i="1" s="1"/>
  <c r="G7" i="1" s="1"/>
  <c r="A7" i="1"/>
  <c r="D6" i="1"/>
  <c r="C6" i="1"/>
  <c r="F6" i="1" s="1"/>
  <c r="A6" i="1"/>
  <c r="D5" i="1"/>
  <c r="C5" i="1"/>
  <c r="F5" i="1" s="1"/>
  <c r="A5" i="1"/>
  <c r="D4" i="1"/>
  <c r="F4" i="1" s="1"/>
  <c r="C4" i="1"/>
  <c r="A4" i="1"/>
  <c r="D2" i="1"/>
  <c r="C2" i="1"/>
  <c r="C11" i="1" l="1"/>
  <c r="D34" i="1"/>
  <c r="C34" i="1"/>
  <c r="F11" i="1"/>
  <c r="F34" i="1"/>
  <c r="F2" i="1"/>
  <c r="D11" i="1"/>
  <c r="D36" i="1" l="1"/>
  <c r="C36" i="1"/>
  <c r="F36" i="1"/>
  <c r="H2" i="1" s="1"/>
  <c r="H36" i="1" s="1"/>
</calcChain>
</file>

<file path=xl/sharedStrings.xml><?xml version="1.0" encoding="utf-8"?>
<sst xmlns="http://schemas.openxmlformats.org/spreadsheetml/2006/main" count="85" uniqueCount="68">
  <si>
    <t>Actual 2015/16</t>
  </si>
  <si>
    <t>Budget 2015/16</t>
  </si>
  <si>
    <t>Difference</t>
  </si>
  <si>
    <t>Projected 2015/16</t>
  </si>
  <si>
    <t>Assumptions</t>
  </si>
  <si>
    <t>Budget 201617</t>
  </si>
  <si>
    <t>B/f Cash balance</t>
  </si>
  <si>
    <t xml:space="preserve">Receipts </t>
  </si>
  <si>
    <t>N/a</t>
  </si>
  <si>
    <t xml:space="preserve">No more payments </t>
  </si>
  <si>
    <t>Currently assuming increase in precept to allow reasonable reserve at y/e</t>
  </si>
  <si>
    <t>Christmas grant only.</t>
  </si>
  <si>
    <t>No further grants expected</t>
  </si>
  <si>
    <t>Prudent to expect none</t>
  </si>
  <si>
    <t>Large amounts of VAT refunded from Barristers fees and war memorial work in FY 201415</t>
  </si>
  <si>
    <t>Includes VAT currently due</t>
  </si>
  <si>
    <t>Contra to VAT payable no large amounts expected</t>
  </si>
  <si>
    <t>no more received</t>
  </si>
  <si>
    <t>Donations legal/planning fees</t>
  </si>
  <si>
    <t>None budgeted</t>
  </si>
  <si>
    <t>No more expected</t>
  </si>
  <si>
    <t>None expected</t>
  </si>
  <si>
    <t>VAT on tree cutting expected</t>
  </si>
  <si>
    <t>Contra to VAT recoverable</t>
  </si>
  <si>
    <t xml:space="preserve">Based on previous months </t>
  </si>
  <si>
    <t>Based on PY and allowing for pay increase and extra hours for election</t>
  </si>
  <si>
    <t>NI/PAYE</t>
  </si>
  <si>
    <t>Less tax due for new clerk</t>
  </si>
  <si>
    <t>Based on PY - should be less as HMRC will spread against other jobs</t>
  </si>
  <si>
    <t xml:space="preserve">Immaterial </t>
  </si>
  <si>
    <t xml:space="preserve">Prudent to allow for extra </t>
  </si>
  <si>
    <t xml:space="preserve">Based on PY </t>
  </si>
  <si>
    <t>MILEAGE</t>
  </si>
  <si>
    <t xml:space="preserve">Wasn't split as separate heading in budget </t>
  </si>
  <si>
    <t>Based on PY</t>
  </si>
  <si>
    <t>OVW subscription not yet due.</t>
  </si>
  <si>
    <t xml:space="preserve">Based on PY OVW Subscription. Assuming no other subscriptions due. </t>
  </si>
  <si>
    <t>Based on PY and allowing for additional subscription</t>
  </si>
  <si>
    <t>Actual amount</t>
  </si>
  <si>
    <t>No additional insurance needed</t>
  </si>
  <si>
    <t>New auditors hence prudent to allow for increase</t>
  </si>
  <si>
    <t>No training attended</t>
  </si>
  <si>
    <t>No training planned</t>
  </si>
  <si>
    <t>Small amount allowed for ad hoc training</t>
  </si>
  <si>
    <t>No salt purchased</t>
  </si>
  <si>
    <t>No salt expected to be purchased</t>
  </si>
  <si>
    <t>Based on PY - Do you have non council owned salt bins that will need salt?</t>
  </si>
  <si>
    <t>Minimal work undertaken to this point</t>
  </si>
  <si>
    <t xml:space="preserve">Including ash tree work and allowing for additional grass cutting </t>
  </si>
  <si>
    <t>Likely that more grass cutting needed especially if VoG do less</t>
  </si>
  <si>
    <t>No costs yet incurred</t>
  </si>
  <si>
    <t>Are any costs expected on this ?</t>
  </si>
  <si>
    <t>Based on PY?</t>
  </si>
  <si>
    <t>As budgeted</t>
  </si>
  <si>
    <t>No additional work expected</t>
  </si>
  <si>
    <t>Allowing small amount for cleaning etc</t>
  </si>
  <si>
    <t xml:space="preserve">Was not expected </t>
  </si>
  <si>
    <t>Do you wish to allow a budget for this ?</t>
  </si>
  <si>
    <t>S137 GRANTS</t>
  </si>
  <si>
    <t>N/A</t>
  </si>
  <si>
    <t xml:space="preserve">None anticipated </t>
  </si>
  <si>
    <t xml:space="preserve">Based on VoG Cuts likely to receive more applications from community </t>
  </si>
  <si>
    <t>B/F Cashbook balance</t>
  </si>
  <si>
    <t>Based on months remaining</t>
  </si>
  <si>
    <t>No more costs expected</t>
  </si>
  <si>
    <t xml:space="preserve">ELECTION COSTS </t>
  </si>
  <si>
    <t>n/A</t>
  </si>
  <si>
    <t>VoG have asked us to budget for a contested election for May 2017- as would be payable straight after y/e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</si>
</sst>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164" fontId="2" fillId="0" borderId="0" xfId="1" applyNumberFormat="1" applyFont="1" applyFill="1"/>
    <xf numFmtId="0" fontId="0" fillId="0" borderId="0" xfId="0" applyFill="1" applyAlignment="1">
      <alignment wrapText="1"/>
    </xf>
    <xf numFmtId="0" fontId="3" fillId="0" borderId="0" xfId="0" applyFont="1" applyFill="1"/>
    <xf numFmtId="164" fontId="0" fillId="0" borderId="0" xfId="1" applyNumberFormat="1" applyFont="1" applyFill="1"/>
    <xf numFmtId="164" fontId="0" fillId="0" borderId="0" xfId="1" applyNumberFormat="1" applyFont="1" applyFill="1" applyAlignment="1">
      <alignment wrapText="1"/>
    </xf>
    <xf numFmtId="164" fontId="2" fillId="0" borderId="1" xfId="1" applyNumberFormat="1" applyFont="1" applyFill="1" applyBorder="1"/>
    <xf numFmtId="164" fontId="2" fillId="0" borderId="0" xfId="1" applyNumberFormat="1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shbook%2020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"/>
      <sheetName val="Payments"/>
      <sheetName val="Bank Reconciliation"/>
      <sheetName val="Budget"/>
      <sheetName val="budget 201617"/>
    </sheetNames>
    <sheetDataSet>
      <sheetData sheetId="0">
        <row r="15">
          <cell r="D15">
            <v>5170</v>
          </cell>
          <cell r="E15">
            <v>315</v>
          </cell>
          <cell r="G15">
            <v>0</v>
          </cell>
          <cell r="I15">
            <v>506.05</v>
          </cell>
          <cell r="J15">
            <v>0.57000000000000006</v>
          </cell>
          <cell r="K15">
            <v>1505</v>
          </cell>
        </row>
      </sheetData>
      <sheetData sheetId="1">
        <row r="31">
          <cell r="G31">
            <v>129.19999999999999</v>
          </cell>
          <cell r="I31">
            <v>49.466000000000001</v>
          </cell>
        </row>
      </sheetData>
      <sheetData sheetId="2"/>
      <sheetData sheetId="3">
        <row r="5">
          <cell r="A5" t="str">
            <v>PRECEPT</v>
          </cell>
          <cell r="D5">
            <v>5170</v>
          </cell>
        </row>
        <row r="6">
          <cell r="A6" t="str">
            <v>CASH GRANT</v>
          </cell>
          <cell r="D6">
            <v>475</v>
          </cell>
        </row>
        <row r="7">
          <cell r="A7" t="str">
            <v>OTHER GRANTS</v>
          </cell>
          <cell r="D7">
            <v>0</v>
          </cell>
        </row>
        <row r="9">
          <cell r="A9" t="str">
            <v>MISC</v>
          </cell>
          <cell r="D9">
            <v>0</v>
          </cell>
          <cell r="F9">
            <v>0</v>
          </cell>
        </row>
        <row r="10">
          <cell r="A10" t="str">
            <v>VAT REFUND</v>
          </cell>
          <cell r="D10">
            <v>200</v>
          </cell>
        </row>
        <row r="11">
          <cell r="A11" t="str">
            <v>INTEREST</v>
          </cell>
          <cell r="D11">
            <v>0</v>
          </cell>
        </row>
        <row r="12">
          <cell r="D12">
            <v>0</v>
          </cell>
        </row>
        <row r="13">
          <cell r="A13" t="str">
            <v>TOTAL</v>
          </cell>
        </row>
        <row r="16">
          <cell r="A16" t="str">
            <v>PAYMENTS</v>
          </cell>
        </row>
        <row r="18">
          <cell r="A18" t="str">
            <v>VAT</v>
          </cell>
          <cell r="D18">
            <v>0</v>
          </cell>
          <cell r="F18">
            <v>82.11</v>
          </cell>
        </row>
        <row r="19">
          <cell r="A19" t="str">
            <v>CLERKS SALARY</v>
          </cell>
          <cell r="D19">
            <v>2500</v>
          </cell>
          <cell r="F19">
            <v>1133.454</v>
          </cell>
        </row>
        <row r="20">
          <cell r="A20" t="str">
            <v>ADMIN EXPENSES</v>
          </cell>
          <cell r="D20">
            <v>300</v>
          </cell>
          <cell r="F20">
            <v>17.59</v>
          </cell>
        </row>
        <row r="21">
          <cell r="D21">
            <v>0</v>
          </cell>
        </row>
        <row r="22">
          <cell r="A22" t="str">
            <v>XMAS TREES ETC</v>
          </cell>
          <cell r="D22">
            <v>300</v>
          </cell>
          <cell r="F22">
            <v>140</v>
          </cell>
        </row>
        <row r="23">
          <cell r="A23" t="str">
            <v>SUBSCRIPTIONS</v>
          </cell>
          <cell r="D23">
            <v>150</v>
          </cell>
          <cell r="F23">
            <v>0</v>
          </cell>
        </row>
        <row r="24">
          <cell r="A24" t="str">
            <v>INSURANCE</v>
          </cell>
          <cell r="D24">
            <v>300</v>
          </cell>
          <cell r="F24">
            <v>243.8</v>
          </cell>
        </row>
        <row r="25">
          <cell r="A25" t="str">
            <v>AUDIT FEE</v>
          </cell>
          <cell r="D25">
            <v>225</v>
          </cell>
          <cell r="F25">
            <v>230</v>
          </cell>
        </row>
        <row r="26">
          <cell r="A26" t="str">
            <v>TRAINING</v>
          </cell>
          <cell r="D26">
            <v>120</v>
          </cell>
          <cell r="F26">
            <v>0</v>
          </cell>
        </row>
        <row r="27">
          <cell r="A27" t="str">
            <v>SALT</v>
          </cell>
          <cell r="D27">
            <v>100</v>
          </cell>
          <cell r="F27">
            <v>0</v>
          </cell>
        </row>
        <row r="28">
          <cell r="A28" t="str">
            <v>GRASS CUTTING/TREES</v>
          </cell>
          <cell r="D28">
            <v>1000</v>
          </cell>
          <cell r="F28">
            <v>150</v>
          </cell>
        </row>
        <row r="29">
          <cell r="A29" t="str">
            <v>NEWSLETTER</v>
          </cell>
          <cell r="D29">
            <v>150</v>
          </cell>
          <cell r="F29">
            <v>0</v>
          </cell>
        </row>
        <row r="30">
          <cell r="A30" t="str">
            <v>MISCELLANEOUS</v>
          </cell>
          <cell r="D30">
            <v>200</v>
          </cell>
          <cell r="F30">
            <v>49.21</v>
          </cell>
        </row>
        <row r="31">
          <cell r="A31" t="str">
            <v>WW1 COMMEMORATIONS</v>
          </cell>
          <cell r="D31">
            <v>500</v>
          </cell>
          <cell r="F31">
            <v>440.56</v>
          </cell>
        </row>
        <row r="32">
          <cell r="A32" t="str">
            <v>PLANNING MATTERS</v>
          </cell>
          <cell r="D32">
            <v>0</v>
          </cell>
          <cell r="F32">
            <v>2011.1</v>
          </cell>
        </row>
        <row r="33">
          <cell r="D33">
            <v>0</v>
          </cell>
          <cell r="F33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6" workbookViewId="0">
      <selection activeCell="H10" sqref="H10"/>
    </sheetView>
  </sheetViews>
  <sheetFormatPr defaultRowHeight="15" x14ac:dyDescent="0.25"/>
  <cols>
    <col min="1" max="1" width="9.140625" style="3"/>
    <col min="2" max="2" width="15.28515625" style="3" customWidth="1"/>
    <col min="3" max="3" width="14" style="3" bestFit="1" customWidth="1"/>
    <col min="4" max="4" width="14.7109375" style="3" bestFit="1" customWidth="1"/>
    <col min="5" max="5" width="12.42578125" style="3" customWidth="1"/>
    <col min="6" max="6" width="17" style="3" bestFit="1" customWidth="1"/>
    <col min="7" max="7" width="16.140625" style="3" customWidth="1"/>
    <col min="8" max="8" width="13.85546875" style="3" bestFit="1" customWidth="1"/>
    <col min="9" max="9" width="12.85546875" style="3" customWidth="1"/>
    <col min="10" max="16384" width="9.140625" style="3"/>
  </cols>
  <sheetData>
    <row r="1" spans="1:9" s="1" customFormat="1" x14ac:dyDescent="0.2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4</v>
      </c>
    </row>
    <row r="2" spans="1:9" x14ac:dyDescent="0.25">
      <c r="A2" s="1" t="s">
        <v>6</v>
      </c>
      <c r="C2" s="4">
        <f>2452</f>
        <v>2452</v>
      </c>
      <c r="D2" s="4">
        <f>C2</f>
        <v>2452</v>
      </c>
      <c r="E2" s="4"/>
      <c r="F2" s="4">
        <f>D2</f>
        <v>2452</v>
      </c>
      <c r="G2" s="4"/>
      <c r="H2" s="4">
        <f>F36</f>
        <v>4009.92</v>
      </c>
      <c r="I2" s="5"/>
    </row>
    <row r="3" spans="1:9" x14ac:dyDescent="0.25">
      <c r="A3" s="6" t="s">
        <v>7</v>
      </c>
      <c r="C3" s="7"/>
      <c r="D3" s="7"/>
      <c r="E3" s="7"/>
      <c r="F3" s="7"/>
      <c r="G3" s="7"/>
      <c r="H3" s="7"/>
      <c r="I3" s="5"/>
    </row>
    <row r="4" spans="1:9" ht="120" x14ac:dyDescent="0.25">
      <c r="A4" s="3" t="str">
        <f>[1]Budget!A5</f>
        <v>PRECEPT</v>
      </c>
      <c r="C4" s="7">
        <f>[1]Receipts!D15</f>
        <v>5170</v>
      </c>
      <c r="D4" s="7">
        <f>[1]Budget!D5</f>
        <v>5170</v>
      </c>
      <c r="E4" s="8" t="s">
        <v>8</v>
      </c>
      <c r="F4" s="7">
        <f>D4</f>
        <v>5170</v>
      </c>
      <c r="G4" s="8" t="s">
        <v>9</v>
      </c>
      <c r="H4" s="7">
        <v>7500</v>
      </c>
      <c r="I4" s="5" t="s">
        <v>10</v>
      </c>
    </row>
    <row r="5" spans="1:9" ht="30" x14ac:dyDescent="0.25">
      <c r="A5" s="3" t="str">
        <f>[1]Budget!A6</f>
        <v>CASH GRANT</v>
      </c>
      <c r="C5" s="7">
        <f>[1]Receipts!E15</f>
        <v>315</v>
      </c>
      <c r="D5" s="7">
        <f>[1]Budget!D6</f>
        <v>475</v>
      </c>
      <c r="E5" s="8" t="s">
        <v>11</v>
      </c>
      <c r="F5" s="7">
        <f>C5</f>
        <v>315</v>
      </c>
      <c r="G5" s="8" t="s">
        <v>12</v>
      </c>
      <c r="H5" s="7">
        <v>0</v>
      </c>
      <c r="I5" s="5" t="s">
        <v>13</v>
      </c>
    </row>
    <row r="6" spans="1:9" ht="30" x14ac:dyDescent="0.25">
      <c r="A6" s="3" t="str">
        <f>[1]Budget!A7</f>
        <v>OTHER GRANTS</v>
      </c>
      <c r="C6" s="7">
        <f>[1]Receipts!G15</f>
        <v>0</v>
      </c>
      <c r="D6" s="7">
        <f>[1]Budget!D7</f>
        <v>0</v>
      </c>
      <c r="E6" s="8" t="s">
        <v>8</v>
      </c>
      <c r="F6" s="7">
        <f>C6</f>
        <v>0</v>
      </c>
      <c r="G6" s="8" t="s">
        <v>12</v>
      </c>
      <c r="H6" s="7">
        <v>0</v>
      </c>
      <c r="I6" s="5" t="s">
        <v>13</v>
      </c>
    </row>
    <row r="7" spans="1:9" ht="30" x14ac:dyDescent="0.25">
      <c r="A7" s="3" t="str">
        <f>[1]Budget!A9</f>
        <v>MISC</v>
      </c>
      <c r="C7" s="7">
        <f>[1]Budget!F9</f>
        <v>0</v>
      </c>
      <c r="D7" s="7">
        <f>[1]Budget!D9</f>
        <v>0</v>
      </c>
      <c r="E7" s="8" t="s">
        <v>8</v>
      </c>
      <c r="F7" s="7">
        <f>C7</f>
        <v>0</v>
      </c>
      <c r="G7" s="8">
        <f>F7</f>
        <v>0</v>
      </c>
      <c r="H7" s="7">
        <v>0</v>
      </c>
      <c r="I7" s="5" t="s">
        <v>13</v>
      </c>
    </row>
    <row r="8" spans="1:9" ht="150" x14ac:dyDescent="0.25">
      <c r="A8" s="3" t="str">
        <f>[1]Budget!A10</f>
        <v>VAT REFUND</v>
      </c>
      <c r="C8" s="7">
        <f>[1]Receipts!I15</f>
        <v>506.05</v>
      </c>
      <c r="D8" s="7">
        <f>[1]Budget!D10</f>
        <v>200</v>
      </c>
      <c r="E8" s="8" t="s">
        <v>14</v>
      </c>
      <c r="F8" s="7">
        <f>C8+46+24.5+11.61</f>
        <v>588.16</v>
      </c>
      <c r="G8" s="8" t="s">
        <v>15</v>
      </c>
      <c r="H8" s="7">
        <v>125</v>
      </c>
      <c r="I8" s="5" t="s">
        <v>16</v>
      </c>
    </row>
    <row r="9" spans="1:9" ht="30" x14ac:dyDescent="0.25">
      <c r="A9" s="3" t="str">
        <f>[1]Budget!A11</f>
        <v>INTEREST</v>
      </c>
      <c r="C9" s="7">
        <f>[1]Receipts!J15</f>
        <v>0.57000000000000006</v>
      </c>
      <c r="D9" s="7">
        <f>[1]Budget!D11</f>
        <v>0</v>
      </c>
      <c r="E9" s="8" t="s">
        <v>8</v>
      </c>
      <c r="F9" s="7">
        <f>C9</f>
        <v>0.57000000000000006</v>
      </c>
      <c r="G9" s="8" t="s">
        <v>17</v>
      </c>
      <c r="H9" s="7">
        <v>0</v>
      </c>
      <c r="I9" s="5" t="s">
        <v>13</v>
      </c>
    </row>
    <row r="10" spans="1:9" ht="30" x14ac:dyDescent="0.25">
      <c r="A10" s="3" t="s">
        <v>18</v>
      </c>
      <c r="C10" s="7">
        <f>[1]Receipts!K15</f>
        <v>1505</v>
      </c>
      <c r="D10" s="7">
        <f>[1]Budget!D12</f>
        <v>0</v>
      </c>
      <c r="E10" s="8" t="s">
        <v>19</v>
      </c>
      <c r="F10" s="7">
        <f>C10</f>
        <v>1505</v>
      </c>
      <c r="G10" s="8" t="s">
        <v>20</v>
      </c>
      <c r="H10" s="7">
        <v>0</v>
      </c>
      <c r="I10" s="5" t="s">
        <v>21</v>
      </c>
    </row>
    <row r="11" spans="1:9" x14ac:dyDescent="0.25">
      <c r="A11" s="3" t="str">
        <f>[1]Budget!A13</f>
        <v>TOTAL</v>
      </c>
      <c r="C11" s="9">
        <f>SUM(C4:C10)</f>
        <v>7496.62</v>
      </c>
      <c r="D11" s="9">
        <f>SUM(D4:D10)</f>
        <v>5845</v>
      </c>
      <c r="E11" s="8"/>
      <c r="F11" s="9">
        <f>SUM(F4:F10)</f>
        <v>7578.73</v>
      </c>
      <c r="G11" s="10"/>
      <c r="H11" s="9">
        <f>SUM(H4:H10)</f>
        <v>7625</v>
      </c>
      <c r="I11" s="5"/>
    </row>
    <row r="12" spans="1:9" x14ac:dyDescent="0.25">
      <c r="C12" s="7"/>
      <c r="D12" s="7"/>
      <c r="E12" s="8"/>
      <c r="F12" s="7"/>
      <c r="G12" s="8"/>
      <c r="H12" s="7"/>
      <c r="I12" s="5"/>
    </row>
    <row r="13" spans="1:9" x14ac:dyDescent="0.25">
      <c r="C13" s="7"/>
      <c r="D13" s="7"/>
      <c r="E13" s="8"/>
      <c r="F13" s="7"/>
      <c r="G13" s="8"/>
      <c r="H13" s="7"/>
      <c r="I13" s="5"/>
    </row>
    <row r="14" spans="1:9" x14ac:dyDescent="0.25">
      <c r="A14" s="6" t="str">
        <f>[1]Budget!A16</f>
        <v>PAYMENTS</v>
      </c>
      <c r="C14" s="7"/>
      <c r="D14" s="7"/>
      <c r="E14" s="8"/>
      <c r="F14" s="7"/>
      <c r="G14" s="8"/>
      <c r="H14" s="7"/>
      <c r="I14" s="5"/>
    </row>
    <row r="15" spans="1:9" x14ac:dyDescent="0.25">
      <c r="C15" s="7"/>
      <c r="D15" s="7"/>
      <c r="E15" s="8"/>
      <c r="F15" s="7"/>
      <c r="G15" s="8"/>
      <c r="H15" s="7"/>
      <c r="I15" s="5"/>
    </row>
    <row r="16" spans="1:9" ht="45" x14ac:dyDescent="0.25">
      <c r="A16" s="3" t="str">
        <f>[1]Budget!A18</f>
        <v>VAT</v>
      </c>
      <c r="C16" s="7">
        <f>[1]Budget!F18</f>
        <v>82.11</v>
      </c>
      <c r="D16" s="7">
        <f>[1]Budget!D18</f>
        <v>0</v>
      </c>
      <c r="E16" s="8"/>
      <c r="F16" s="7">
        <f>C16+44</f>
        <v>126.11</v>
      </c>
      <c r="G16" s="8" t="s">
        <v>22</v>
      </c>
      <c r="H16" s="7">
        <v>125</v>
      </c>
      <c r="I16" s="5" t="s">
        <v>23</v>
      </c>
    </row>
    <row r="17" spans="1:9" ht="90" x14ac:dyDescent="0.25">
      <c r="A17" s="3" t="str">
        <f>[1]Budget!A19</f>
        <v>CLERKS SALARY</v>
      </c>
      <c r="C17" s="7">
        <f>[1]Budget!F19</f>
        <v>1133.454</v>
      </c>
      <c r="D17" s="7">
        <f>[1]Budget!D19</f>
        <v>2500</v>
      </c>
      <c r="E17" s="8"/>
      <c r="F17" s="7">
        <f>C17+700</f>
        <v>1833.454</v>
      </c>
      <c r="G17" s="8" t="s">
        <v>24</v>
      </c>
      <c r="H17" s="7">
        <v>2200</v>
      </c>
      <c r="I17" s="5" t="s">
        <v>25</v>
      </c>
    </row>
    <row r="18" spans="1:9" ht="90" x14ac:dyDescent="0.25">
      <c r="A18" s="3" t="s">
        <v>26</v>
      </c>
      <c r="C18" s="7">
        <f>[1]Payments!G31</f>
        <v>129.19999999999999</v>
      </c>
      <c r="D18" s="7">
        <f>[1]Budget!D20</f>
        <v>300</v>
      </c>
      <c r="E18" s="8" t="s">
        <v>27</v>
      </c>
      <c r="F18" s="7">
        <v>200</v>
      </c>
      <c r="G18" s="8" t="s">
        <v>24</v>
      </c>
      <c r="H18" s="7">
        <v>200</v>
      </c>
      <c r="I18" s="5" t="s">
        <v>28</v>
      </c>
    </row>
    <row r="19" spans="1:9" ht="30" x14ac:dyDescent="0.25">
      <c r="A19" s="3" t="str">
        <f>[1]Budget!A20</f>
        <v>ADMIN EXPENSES</v>
      </c>
      <c r="C19" s="7">
        <f>[1]Budget!F20</f>
        <v>17.59</v>
      </c>
      <c r="D19" s="7">
        <f>[1]Budget!D21</f>
        <v>0</v>
      </c>
      <c r="E19" s="8" t="s">
        <v>29</v>
      </c>
      <c r="F19" s="7">
        <v>25</v>
      </c>
      <c r="G19" s="8" t="s">
        <v>30</v>
      </c>
      <c r="H19" s="7">
        <v>25</v>
      </c>
      <c r="I19" s="5" t="s">
        <v>31</v>
      </c>
    </row>
    <row r="20" spans="1:9" ht="60" x14ac:dyDescent="0.25">
      <c r="A20" s="3" t="s">
        <v>32</v>
      </c>
      <c r="C20" s="7">
        <f>[1]Payments!I31</f>
        <v>49.466000000000001</v>
      </c>
      <c r="D20" s="7">
        <v>0</v>
      </c>
      <c r="E20" s="8" t="s">
        <v>33</v>
      </c>
      <c r="F20" s="7">
        <f>(16.58*4)+C20</f>
        <v>115.786</v>
      </c>
      <c r="G20" s="8" t="s">
        <v>63</v>
      </c>
      <c r="H20" s="7">
        <v>120</v>
      </c>
      <c r="I20" s="5" t="s">
        <v>31</v>
      </c>
    </row>
    <row r="21" spans="1:9" ht="30" x14ac:dyDescent="0.25">
      <c r="A21" s="3" t="str">
        <f>[1]Budget!A22</f>
        <v>XMAS TREES ETC</v>
      </c>
      <c r="C21" s="7">
        <f>[1]Budget!F22</f>
        <v>140</v>
      </c>
      <c r="D21" s="7">
        <f>[1]Budget!D22</f>
        <v>300</v>
      </c>
      <c r="E21" s="8"/>
      <c r="F21" s="7">
        <f>C21</f>
        <v>140</v>
      </c>
      <c r="G21" s="8" t="s">
        <v>64</v>
      </c>
      <c r="H21" s="7">
        <v>160</v>
      </c>
      <c r="I21" s="5" t="s">
        <v>34</v>
      </c>
    </row>
    <row r="22" spans="1:9" ht="105" x14ac:dyDescent="0.25">
      <c r="A22" s="3" t="str">
        <f>[1]Budget!A23</f>
        <v>SUBSCRIPTIONS</v>
      </c>
      <c r="C22" s="7">
        <f>[1]Budget!F23</f>
        <v>0</v>
      </c>
      <c r="D22" s="7">
        <f>[1]Budget!D23</f>
        <v>150</v>
      </c>
      <c r="E22" s="8" t="s">
        <v>35</v>
      </c>
      <c r="F22" s="7">
        <v>80</v>
      </c>
      <c r="G22" s="8" t="s">
        <v>36</v>
      </c>
      <c r="H22" s="7">
        <v>100</v>
      </c>
      <c r="I22" s="5" t="s">
        <v>37</v>
      </c>
    </row>
    <row r="23" spans="1:9" ht="45" x14ac:dyDescent="0.25">
      <c r="A23" s="3" t="str">
        <f>[1]Budget!A24</f>
        <v>INSURANCE</v>
      </c>
      <c r="C23" s="7">
        <f>[1]Budget!F24</f>
        <v>243.8</v>
      </c>
      <c r="D23" s="7">
        <f>[1]Budget!D24</f>
        <v>300</v>
      </c>
      <c r="E23" s="8" t="s">
        <v>38</v>
      </c>
      <c r="F23" s="7">
        <f>C23</f>
        <v>243.8</v>
      </c>
      <c r="G23" s="8" t="s">
        <v>39</v>
      </c>
      <c r="H23" s="7">
        <v>260</v>
      </c>
      <c r="I23" s="5" t="s">
        <v>31</v>
      </c>
    </row>
    <row r="24" spans="1:9" ht="75" x14ac:dyDescent="0.25">
      <c r="A24" s="3" t="str">
        <f>[1]Budget!A25</f>
        <v>AUDIT FEE</v>
      </c>
      <c r="C24" s="7">
        <f>[1]Budget!F25</f>
        <v>230</v>
      </c>
      <c r="D24" s="7">
        <f>[1]Budget!D25</f>
        <v>225</v>
      </c>
      <c r="E24" s="8" t="s">
        <v>29</v>
      </c>
      <c r="F24" s="7">
        <f>C24</f>
        <v>230</v>
      </c>
      <c r="G24" s="8" t="s">
        <v>64</v>
      </c>
      <c r="H24" s="7">
        <v>275</v>
      </c>
      <c r="I24" s="5" t="s">
        <v>40</v>
      </c>
    </row>
    <row r="25" spans="1:9" ht="75" x14ac:dyDescent="0.25">
      <c r="A25" s="3" t="str">
        <f>[1]Budget!A26</f>
        <v>TRAINING</v>
      </c>
      <c r="C25" s="7">
        <f>[1]Budget!F26</f>
        <v>0</v>
      </c>
      <c r="D25" s="7">
        <f>[1]Budget!D26</f>
        <v>120</v>
      </c>
      <c r="E25" s="8" t="s">
        <v>41</v>
      </c>
      <c r="F25" s="7">
        <v>0</v>
      </c>
      <c r="G25" s="8" t="s">
        <v>42</v>
      </c>
      <c r="H25" s="7">
        <v>50</v>
      </c>
      <c r="I25" s="5" t="s">
        <v>43</v>
      </c>
    </row>
    <row r="26" spans="1:9" ht="90" x14ac:dyDescent="0.25">
      <c r="A26" s="3" t="str">
        <f>[1]Budget!A27</f>
        <v>SALT</v>
      </c>
      <c r="C26" s="7">
        <f>[1]Budget!F27</f>
        <v>0</v>
      </c>
      <c r="D26" s="7">
        <f>[1]Budget!D27</f>
        <v>100</v>
      </c>
      <c r="E26" s="8" t="s">
        <v>44</v>
      </c>
      <c r="F26" s="7">
        <v>0</v>
      </c>
      <c r="G26" s="8" t="s">
        <v>45</v>
      </c>
      <c r="H26" s="7">
        <v>0</v>
      </c>
      <c r="I26" s="5" t="s">
        <v>46</v>
      </c>
    </row>
    <row r="27" spans="1:9" ht="90" x14ac:dyDescent="0.25">
      <c r="A27" s="3" t="str">
        <f>[1]Budget!A28</f>
        <v>GRASS CUTTING/TREES</v>
      </c>
      <c r="C27" s="7">
        <f>[1]Budget!F28</f>
        <v>150</v>
      </c>
      <c r="D27" s="7">
        <f>[1]Budget!D28</f>
        <v>1000</v>
      </c>
      <c r="E27" s="8" t="s">
        <v>47</v>
      </c>
      <c r="F27" s="7">
        <v>500</v>
      </c>
      <c r="G27" s="8" t="s">
        <v>48</v>
      </c>
      <c r="H27" s="7">
        <v>1000</v>
      </c>
      <c r="I27" s="5" t="s">
        <v>49</v>
      </c>
    </row>
    <row r="28" spans="1:9" ht="45" x14ac:dyDescent="0.25">
      <c r="A28" s="3" t="str">
        <f>[1]Budget!A29</f>
        <v>NEWSLETTER</v>
      </c>
      <c r="C28" s="7">
        <f>[1]Budget!F29</f>
        <v>0</v>
      </c>
      <c r="D28" s="7">
        <f>[1]Budget!D29</f>
        <v>150</v>
      </c>
      <c r="E28" s="8" t="s">
        <v>50</v>
      </c>
      <c r="F28" s="7">
        <v>0</v>
      </c>
      <c r="G28" s="8" t="s">
        <v>51</v>
      </c>
      <c r="H28" s="7">
        <f>F28</f>
        <v>0</v>
      </c>
      <c r="I28" s="5" t="s">
        <v>52</v>
      </c>
    </row>
    <row r="29" spans="1:9" ht="30" x14ac:dyDescent="0.25">
      <c r="A29" s="3" t="str">
        <f>[1]Budget!A30</f>
        <v>MISCELLANEOUS</v>
      </c>
      <c r="C29" s="7">
        <f>[1]Budget!F30</f>
        <v>49.21</v>
      </c>
      <c r="D29" s="7">
        <f>[1]Budget!D30</f>
        <v>200</v>
      </c>
      <c r="E29" s="8"/>
      <c r="F29" s="7">
        <v>75</v>
      </c>
      <c r="G29" s="8" t="s">
        <v>30</v>
      </c>
      <c r="H29" s="7">
        <v>100</v>
      </c>
      <c r="I29" s="5" t="s">
        <v>34</v>
      </c>
    </row>
    <row r="30" spans="1:9" ht="60" x14ac:dyDescent="0.25">
      <c r="A30" s="3" t="str">
        <f>[1]Budget!A31</f>
        <v>WW1 COMMEMORATIONS</v>
      </c>
      <c r="C30" s="7">
        <f>[1]Budget!F31</f>
        <v>440.56</v>
      </c>
      <c r="D30" s="7">
        <f>[1]Budget!D31</f>
        <v>500</v>
      </c>
      <c r="E30" s="8" t="s">
        <v>53</v>
      </c>
      <c r="F30" s="7">
        <f>C30</f>
        <v>440.56</v>
      </c>
      <c r="G30" s="8" t="s">
        <v>54</v>
      </c>
      <c r="H30" s="7">
        <v>100</v>
      </c>
      <c r="I30" s="5" t="s">
        <v>55</v>
      </c>
    </row>
    <row r="31" spans="1:9" ht="60" x14ac:dyDescent="0.25">
      <c r="A31" s="3" t="str">
        <f>[1]Budget!A32</f>
        <v>PLANNING MATTERS</v>
      </c>
      <c r="C31" s="7">
        <f>[1]Budget!F32</f>
        <v>2011.1</v>
      </c>
      <c r="D31" s="7">
        <f>[1]Budget!D32</f>
        <v>0</v>
      </c>
      <c r="E31" s="8" t="s">
        <v>56</v>
      </c>
      <c r="F31" s="7">
        <f>C31</f>
        <v>2011.1</v>
      </c>
      <c r="G31" s="8" t="s">
        <v>54</v>
      </c>
      <c r="H31" s="7">
        <v>500</v>
      </c>
      <c r="I31" s="5" t="s">
        <v>57</v>
      </c>
    </row>
    <row r="32" spans="1:9" ht="105" x14ac:dyDescent="0.25">
      <c r="A32" s="3" t="s">
        <v>58</v>
      </c>
      <c r="C32" s="7">
        <f>[1]Budget!F33</f>
        <v>0</v>
      </c>
      <c r="D32" s="7">
        <f>[1]Budget!D33</f>
        <v>0</v>
      </c>
      <c r="E32" s="8" t="s">
        <v>59</v>
      </c>
      <c r="F32" s="7">
        <f>C32</f>
        <v>0</v>
      </c>
      <c r="G32" s="8" t="s">
        <v>60</v>
      </c>
      <c r="H32" s="7">
        <v>1000</v>
      </c>
      <c r="I32" s="5" t="s">
        <v>61</v>
      </c>
    </row>
    <row r="33" spans="1:9" ht="150" x14ac:dyDescent="0.25">
      <c r="A33" s="3" t="s">
        <v>65</v>
      </c>
      <c r="C33" s="7">
        <v>0</v>
      </c>
      <c r="D33" s="7">
        <v>0</v>
      </c>
      <c r="E33" s="8" t="s">
        <v>66</v>
      </c>
      <c r="F33" s="7">
        <v>0</v>
      </c>
      <c r="G33" s="8" t="s">
        <v>60</v>
      </c>
      <c r="H33" s="7">
        <v>1000</v>
      </c>
      <c r="I33" s="5" t="s">
        <v>67</v>
      </c>
    </row>
    <row r="34" spans="1:9" x14ac:dyDescent="0.25">
      <c r="C34" s="9">
        <f>SUM(C16:C32)</f>
        <v>4676.49</v>
      </c>
      <c r="D34" s="9">
        <f>SUM(D16:D32)</f>
        <v>5845</v>
      </c>
      <c r="E34" s="7"/>
      <c r="F34" s="9">
        <f>SUM(F16:F32)</f>
        <v>6020.8099999999995</v>
      </c>
      <c r="G34" s="7"/>
      <c r="H34" s="9">
        <f>SUM(H16:H33)</f>
        <v>7215</v>
      </c>
    </row>
    <row r="35" spans="1:9" x14ac:dyDescent="0.25">
      <c r="C35" s="7"/>
      <c r="D35" s="7"/>
      <c r="E35" s="7"/>
      <c r="F35" s="7"/>
      <c r="G35" s="7"/>
      <c r="H35" s="7"/>
    </row>
    <row r="36" spans="1:9" x14ac:dyDescent="0.25">
      <c r="B36" s="1" t="s">
        <v>62</v>
      </c>
      <c r="C36" s="4">
        <f>C2+C11-C34</f>
        <v>5272.1299999999992</v>
      </c>
      <c r="D36" s="4">
        <f>D2+D11-D34</f>
        <v>2452</v>
      </c>
      <c r="E36" s="4"/>
      <c r="F36" s="4">
        <f>F2+F11-F34</f>
        <v>4009.92</v>
      </c>
      <c r="G36" s="4"/>
      <c r="H36" s="4">
        <f>H2+H11-H34</f>
        <v>4419.92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jo</cp:lastModifiedBy>
  <cp:lastPrinted>2016-01-12T12:49:32Z</cp:lastPrinted>
  <dcterms:created xsi:type="dcterms:W3CDTF">2016-01-07T13:11:50Z</dcterms:created>
  <dcterms:modified xsi:type="dcterms:W3CDTF">2016-01-13T10:38:04Z</dcterms:modified>
</cp:coreProperties>
</file>